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35" windowWidth="11580" windowHeight="399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<sst xmlns="http://schemas.openxmlformats.org/spreadsheetml/2006/main" count="156" uniqueCount="111">
  <si>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</si>
  <si>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</si>
  <si>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</si>
  <si>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</si>
  <si>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</si>
  <si>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</si>
  <si>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</si>
  <si>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</si>
  <si>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</si>
  <si>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</si>
  <si>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</si>
  <si>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</si>
  <si>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</si>
  <si>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</si>
  <si>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</si>
  <si>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</si>
  <si>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</si>
  <si>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</si>
  <si>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</si>
  <si>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</si>
  <si>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</si>
  <si>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</si>
  <si>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</si>
  <si>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</si>
  <si>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</si>
  <si>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</si>
  <si>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</si>
  <si>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</si>
  <si>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</si>
  <si>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</si>
  <si>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</si>
  <si>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</si>
  <si>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</si>
  <si>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</si>
  <si>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</si>
  <si>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</si>
  <si>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</si>
  <si>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</si>
  <si>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</si>
  <si>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</si>
  <si>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</si>
  <si>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</si>
  <si>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</si>
  <si>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</si>
  <si>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</si>
  <si>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</si>
  <si>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</si>
  <si>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</si>
  <si>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</si>
  <si>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</si>
  <si>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</si>
  <si>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</si>
  <si>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</si>
  <si>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</si>
  <si>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</si>
  <si>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</si>
  <si>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</si>
  <si>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</si>
  <si>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</si>
  <si>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</si>
  <si>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</si>
  <si>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</si>
  <si>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</si>
  <si>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</si>
  <si>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</si>
  <si>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</si>
  <si>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</si>
  <si>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</si>
  <si>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</si>
  <si>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</si>
  <si>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</si>
  <si>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</si>
  <si>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</si>
  <si>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</si>
  <si>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</si>
  <si>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</si>
  <si>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</si>
  <si>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</si>
  <si>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</si>
  <si>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</si>
  <si>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</si>
  <si>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</si>
  <si>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</si>
  <si>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</si>
  <si>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</si>
  <si>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</si>
  <si>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</si>
  <si>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</si>
  <si>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</si>
  <si>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</si>
  <si>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</si>
  <si>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</si>
  <si>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</si>
  <si>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</si>
  <si>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</si>
  <si>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</si>
  <si>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</si>
  <si>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</si>
  <si>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</si>
  <si>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</si>
  <si>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</si>
  <si>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</si>
  <si>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</si>
  <si>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</si>
  <si>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</si>
  <si>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</si>
  <si>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</si>
  <si>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</si>
  <si>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</si>
  <si>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</si>
  <si>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31.07.2014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</si>
</sst>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26061.500000000007</c:v>
                </c:pt>
                <c:pt idx="1">
                  <c:v>22189.800000000003</c:v>
                </c:pt>
                <c:pt idx="2">
                  <c:v>1088.3000000000002</c:v>
                </c:pt>
                <c:pt idx="3">
                  <c:v>2783.400000000004</c:v>
                </c:pt>
              </c:numCache>
            </c:numRef>
          </c:val>
          <c:shape val="box"/>
        </c:ser>
        <c:shape val="box"/>
        <c:axId val="59702504"/>
        <c:axId val="451625"/>
      </c:bar3D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625"/>
        <c:crosses val="autoZero"/>
        <c:auto val="1"/>
        <c:lblOffset val="100"/>
        <c:tickLblSkip val="1"/>
        <c:noMultiLvlLbl val="0"/>
      </c:catAx>
      <c:valAx>
        <c:axId val="451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2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169794.00000000003</c:v>
                </c:pt>
                <c:pt idx="1">
                  <c:v>138530.39999999997</c:v>
                </c:pt>
                <c:pt idx="2">
                  <c:v>11.700000000000001</c:v>
                </c:pt>
                <c:pt idx="3">
                  <c:v>9572.500000000002</c:v>
                </c:pt>
                <c:pt idx="4">
                  <c:v>20763.2</c:v>
                </c:pt>
                <c:pt idx="5">
                  <c:v>181.4</c:v>
                </c:pt>
                <c:pt idx="6">
                  <c:v>734.800000000059</c:v>
                </c:pt>
              </c:numCache>
            </c:numRef>
          </c:val>
          <c:shape val="box"/>
        </c:ser>
        <c:shape val="box"/>
        <c:axId val="4064626"/>
        <c:axId val="36581635"/>
      </c:bar3DChart>
      <c:catAx>
        <c:axId val="406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114401.90000000002</c:v>
                </c:pt>
                <c:pt idx="1">
                  <c:v>92181.59999999999</c:v>
                </c:pt>
                <c:pt idx="2">
                  <c:v>2410.4999999999995</c:v>
                </c:pt>
                <c:pt idx="3">
                  <c:v>1449.5</c:v>
                </c:pt>
                <c:pt idx="4">
                  <c:v>9962.999999999998</c:v>
                </c:pt>
                <c:pt idx="5">
                  <c:v>827.6</c:v>
                </c:pt>
                <c:pt idx="6">
                  <c:v>7569.7000000000335</c:v>
                </c:pt>
              </c:numCache>
            </c:numRef>
          </c:val>
          <c:shape val="box"/>
        </c:ser>
        <c:shape val="box"/>
        <c:axId val="60799260"/>
        <c:axId val="10322429"/>
      </c:bar3D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9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22513.59999999999</c:v>
                </c:pt>
                <c:pt idx="1">
                  <c:v>17599.1</c:v>
                </c:pt>
                <c:pt idx="2">
                  <c:v>697.7999999999998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3991.3999999999924</c:v>
                </c:pt>
              </c:numCache>
            </c:numRef>
          </c:val>
          <c:shape val="box"/>
        </c:ser>
        <c:shape val="box"/>
        <c:axId val="25792998"/>
        <c:axId val="30810391"/>
      </c:bar3D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6900.9</c:v>
                </c:pt>
                <c:pt idx="1">
                  <c:v>4623.299999999999</c:v>
                </c:pt>
                <c:pt idx="3">
                  <c:v>97.00000000000001</c:v>
                </c:pt>
                <c:pt idx="4">
                  <c:v>227.39999999999992</c:v>
                </c:pt>
                <c:pt idx="5">
                  <c:v>1953.2000000000003</c:v>
                </c:pt>
              </c:numCache>
            </c:numRef>
          </c:val>
          <c:shape val="box"/>
        </c:ser>
        <c:shape val="box"/>
        <c:axId val="8858064"/>
        <c:axId val="12613713"/>
      </c:bar3DChart>
      <c:catAx>
        <c:axId val="88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13713"/>
        <c:crosses val="autoZero"/>
        <c:auto val="1"/>
        <c:lblOffset val="100"/>
        <c:tickLblSkip val="2"/>
        <c:noMultiLvlLbl val="0"/>
      </c:catAx>
      <c:valAx>
        <c:axId val="12613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8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2045.4</c:v>
                </c:pt>
                <c:pt idx="1">
                  <c:v>1221.5000000000002</c:v>
                </c:pt>
                <c:pt idx="2">
                  <c:v>117</c:v>
                </c:pt>
                <c:pt idx="3">
                  <c:v>126.2</c:v>
                </c:pt>
                <c:pt idx="4">
                  <c:v>495</c:v>
                </c:pt>
                <c:pt idx="5">
                  <c:v>85.69999999999982</c:v>
                </c:pt>
              </c:numCache>
            </c:numRef>
          </c:val>
          <c:shape val="box"/>
        </c:ser>
        <c:shape val="box"/>
        <c:axId val="46414554"/>
        <c:axId val="15077803"/>
      </c:bar3D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19752.700000000004</c:v>
                </c:pt>
              </c:numCache>
            </c:numRef>
          </c:val>
          <c:shape val="box"/>
        </c:ser>
        <c:shape val="box"/>
        <c:axId val="1482500"/>
        <c:axId val="13342501"/>
      </c:bar3DChart>
      <c:cat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42501"/>
        <c:crosses val="autoZero"/>
        <c:auto val="1"/>
        <c:lblOffset val="100"/>
        <c:tickLblSkip val="1"/>
        <c:noMultiLvlLbl val="0"/>
      </c:catAx>
      <c:valAx>
        <c:axId val="1334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169794.00000000003</c:v>
                </c:pt>
                <c:pt idx="1">
                  <c:v>114401.90000000002</c:v>
                </c:pt>
                <c:pt idx="2">
                  <c:v>22513.59999999999</c:v>
                </c:pt>
                <c:pt idx="3">
                  <c:v>6900.9</c:v>
                </c:pt>
                <c:pt idx="4">
                  <c:v>2045.4</c:v>
                </c:pt>
                <c:pt idx="5">
                  <c:v>26061.500000000007</c:v>
                </c:pt>
                <c:pt idx="6">
                  <c:v>19752.700000000004</c:v>
                </c:pt>
              </c:numCache>
            </c:numRef>
          </c:val>
          <c:shape val="box"/>
        </c:ser>
        <c:shape val="box"/>
        <c:axId val="52973646"/>
        <c:axId val="7000767"/>
      </c:bar3D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279920.29999999993</c:v>
                </c:pt>
                <c:pt idx="1">
                  <c:v>33364.40000000001</c:v>
                </c:pt>
                <c:pt idx="2">
                  <c:v>11271.700000000003</c:v>
                </c:pt>
                <c:pt idx="3">
                  <c:v>4619.9</c:v>
                </c:pt>
                <c:pt idx="4">
                  <c:v>2422.9999999999995</c:v>
                </c:pt>
                <c:pt idx="5">
                  <c:v>44010.10000000014</c:v>
                </c:pt>
              </c:numCache>
            </c:numRef>
          </c:val>
          <c:shape val="box"/>
        </c:ser>
        <c:shape val="box"/>
        <c:axId val="63006904"/>
        <c:axId val="30191225"/>
      </c:bar3D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6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0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f>176270.5+64.6</f>
        <v>176335.1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</f>
        <v>169794.00000000003</v>
      </c>
      <c r="E6" s="3">
        <f>D6/D134*100</f>
        <v>45.20493896052655</v>
      </c>
      <c r="F6" s="3">
        <f>D6/B6*100</f>
        <v>96.29052865821951</v>
      </c>
      <c r="G6" s="3">
        <f aca="true" t="shared" si="0" ref="G6:G41">D6/C6*100</f>
        <v>61.88770738399655</v>
      </c>
      <c r="H6" s="3">
        <f>B6-D6</f>
        <v>6541.099999999977</v>
      </c>
      <c r="I6" s="3">
        <f aca="true" t="shared" si="1" ref="I6:I41">C6-D6</f>
        <v>104564.19999999998</v>
      </c>
    </row>
    <row r="7" spans="1:9" ht="18">
      <c r="A7" s="31" t="s">
        <v>3</v>
      </c>
      <c r="B7" s="52">
        <f>143517+64.6</f>
        <v>143581.6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7985.1+61.4+9890.7+1.2+8129.6+806.2+1384.8+4074.5+2508.4-0.1+1256+5351+1046.8+1404.7+196.9+8063.3+1035+0.1+765.8+122.3+398.7+641.6+852.4+6947.2+10178.9+8480.2+21078.8+18386+499.1+151.8+157.9+11710+0.1+4412.3+57.5+86.8+407.4</f>
        <v>138530.39999999997</v>
      </c>
      <c r="E7" s="1">
        <f>D7/D6*100</f>
        <v>81.58733524152794</v>
      </c>
      <c r="F7" s="1">
        <f>D7/B7*100</f>
        <v>96.48200047917001</v>
      </c>
      <c r="G7" s="1">
        <f t="shared" si="0"/>
        <v>64.37127710144684</v>
      </c>
      <c r="H7" s="1">
        <f>B7-D7</f>
        <v>5051.200000000041</v>
      </c>
      <c r="I7" s="1">
        <f t="shared" si="1"/>
        <v>76674.90000000005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0.1+0.1+0.3+0.3+2.7+0.7+1.1+1.4+0.5+0.7+1.7+0.4+0.5+1+0.2</f>
        <v>11.700000000000001</v>
      </c>
      <c r="E8" s="13">
        <f>D8/D6*100</f>
        <v>0.006890702851690872</v>
      </c>
      <c r="F8" s="1">
        <f>D8/B8*100</f>
        <v>52.23214285714286</v>
      </c>
      <c r="G8" s="1">
        <f t="shared" si="0"/>
        <v>26.233183856502247</v>
      </c>
      <c r="H8" s="1">
        <f aca="true" t="shared" si="2" ref="H8:H30">B8-D8</f>
        <v>10.699999999999998</v>
      </c>
      <c r="I8" s="1">
        <f t="shared" si="1"/>
        <v>32.9</v>
      </c>
    </row>
    <row r="9" spans="1:9" ht="18">
      <c r="A9" s="31" t="s">
        <v>1</v>
      </c>
      <c r="B9" s="52">
        <f>9877.7+1.1</f>
        <v>9878.800000000001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5.637713935710331</v>
      </c>
      <c r="F9" s="1">
        <f aca="true" t="shared" si="3" ref="F9:F39">D9/B9*100</f>
        <v>96.89942098230556</v>
      </c>
      <c r="G9" s="1">
        <f t="shared" si="0"/>
        <v>55.967422253664424</v>
      </c>
      <c r="H9" s="1">
        <f t="shared" si="2"/>
        <v>306.2999999999993</v>
      </c>
      <c r="I9" s="1">
        <f t="shared" si="1"/>
        <v>7531.199999999999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12.22846508121606</v>
      </c>
      <c r="F10" s="1">
        <f t="shared" si="3"/>
        <v>97.65862377122431</v>
      </c>
      <c r="G10" s="1">
        <f t="shared" si="0"/>
        <v>52.637689977310465</v>
      </c>
      <c r="H10" s="1">
        <f t="shared" si="2"/>
        <v>497.7999999999993</v>
      </c>
      <c r="I10" s="1">
        <f t="shared" si="1"/>
        <v>18682.3</v>
      </c>
    </row>
    <row r="11" spans="1:9" ht="18">
      <c r="A11" s="31" t="s">
        <v>15</v>
      </c>
      <c r="B11" s="52">
        <f>234.5-0.5-1.1</f>
        <v>232.9</v>
      </c>
      <c r="C11" s="53">
        <v>281.8</v>
      </c>
      <c r="D11" s="54">
        <f>4+4+12.7+4+4+14.5+4+115.8+4+14.4</f>
        <v>181.4</v>
      </c>
      <c r="E11" s="1">
        <f>D11/D6*100</f>
        <v>0.10683534164929265</v>
      </c>
      <c r="F11" s="1">
        <f t="shared" si="3"/>
        <v>77.88750536711035</v>
      </c>
      <c r="G11" s="1">
        <f t="shared" si="0"/>
        <v>64.37189496096522</v>
      </c>
      <c r="H11" s="1">
        <f t="shared" si="2"/>
        <v>51.5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1358.3999999999955</v>
      </c>
      <c r="C12" s="53">
        <f>C6-C7-C8-C9-C10-C11</f>
        <v>2277.299999999991</v>
      </c>
      <c r="D12" s="53">
        <f>D6-D7-D8-D9-D10-D11</f>
        <v>734.800000000059</v>
      </c>
      <c r="E12" s="1">
        <f>D12/D6*100</f>
        <v>0.43275969704468875</v>
      </c>
      <c r="F12" s="1">
        <f t="shared" si="3"/>
        <v>54.09305064782548</v>
      </c>
      <c r="G12" s="1">
        <f t="shared" si="0"/>
        <v>32.26628024415149</v>
      </c>
      <c r="H12" s="1">
        <f t="shared" si="2"/>
        <v>623.5999999999366</v>
      </c>
      <c r="I12" s="1">
        <f t="shared" si="1"/>
        <v>1542.4999999999322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</f>
        <v>114401.90000000002</v>
      </c>
      <c r="E17" s="3">
        <f>D17/D134*100</f>
        <v>30.457677576759263</v>
      </c>
      <c r="F17" s="3">
        <f>D17/B17*100</f>
        <v>94.2726990303423</v>
      </c>
      <c r="G17" s="3">
        <f t="shared" si="0"/>
        <v>64.3547168580119</v>
      </c>
      <c r="H17" s="3">
        <f>B17-D17</f>
        <v>6950.1999999999825</v>
      </c>
      <c r="I17" s="3">
        <f t="shared" si="1"/>
        <v>63365.79999999999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5127.2+6545.1+310.1+0.1+5190.4+6767.1+5380.4+556.1+6698.2+26.3+5454.2+14.7+1807.4+5633.7-0.1+5479.7+8333.7+0.1+5594.2+20.5+8919.7-0.1+6648.6+409.3+7265</f>
        <v>92181.59999999999</v>
      </c>
      <c r="E18" s="1">
        <f>D18/D17*100</f>
        <v>80.57698342422633</v>
      </c>
      <c r="F18" s="1">
        <f t="shared" si="3"/>
        <v>97.75365615446039</v>
      </c>
      <c r="G18" s="1">
        <f t="shared" si="0"/>
        <v>69.09983621119386</v>
      </c>
      <c r="H18" s="1">
        <f t="shared" si="2"/>
        <v>2118.300000000003</v>
      </c>
      <c r="I18" s="1">
        <f t="shared" si="1"/>
        <v>41221.90000000001</v>
      </c>
    </row>
    <row r="19" spans="1:9" ht="18">
      <c r="A19" s="31" t="s">
        <v>2</v>
      </c>
      <c r="B19" s="52">
        <f>4725.5-120</f>
        <v>4605.5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15+99.7+173.8+0.6+107.5+22.1+0.5+193.8+202.2+7.6+0.9+0.4+198.3+0.9+0.9+95.5+0.1+279.3+38.4+83.3+46.9+46.6+4.1+6.6+39.1+95.6+92.1+24.2+50.1-0.1+50+365.7+1.1+48.1+10.4+9.3-0.1</f>
        <v>2410.4999999999995</v>
      </c>
      <c r="E19" s="1">
        <f>D19/D17*100</f>
        <v>2.1070454249448645</v>
      </c>
      <c r="F19" s="1">
        <f t="shared" si="3"/>
        <v>52.33959396373899</v>
      </c>
      <c r="G19" s="1">
        <f t="shared" si="0"/>
        <v>30.830327680147334</v>
      </c>
      <c r="H19" s="1">
        <f t="shared" si="2"/>
        <v>2195.0000000000005</v>
      </c>
      <c r="I19" s="1">
        <f t="shared" si="1"/>
        <v>5408.1</v>
      </c>
    </row>
    <row r="20" spans="1:9" ht="18">
      <c r="A20" s="31" t="s">
        <v>1</v>
      </c>
      <c r="B20" s="52">
        <f>1580+296.3</f>
        <v>1876.3</v>
      </c>
      <c r="C20" s="53">
        <v>2836.6</v>
      </c>
      <c r="D20" s="54">
        <f>50.7+162.6+43.4+2.3+47.2+1.8+59.1-0.1+62.8+64.5+13.9+16.6+5.7+70.4+205+17+53.6+0.4+52.9+123.3+33.6+13.4+33.2+48.5+167.7+45.5+44.4+10.1</f>
        <v>1449.5</v>
      </c>
      <c r="E20" s="1">
        <f>D20/D17*100</f>
        <v>1.267024411307854</v>
      </c>
      <c r="F20" s="1">
        <f t="shared" si="3"/>
        <v>77.25310451420349</v>
      </c>
      <c r="G20" s="1">
        <f t="shared" si="0"/>
        <v>51.09990834097159</v>
      </c>
      <c r="H20" s="1">
        <f t="shared" si="2"/>
        <v>426.79999999999995</v>
      </c>
      <c r="I20" s="1">
        <f t="shared" si="1"/>
        <v>1387.1</v>
      </c>
    </row>
    <row r="21" spans="1:9" ht="18">
      <c r="A21" s="31" t="s">
        <v>0</v>
      </c>
      <c r="B21" s="52">
        <f>10671.5-2.7-86.6</f>
        <v>10582.199999999999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36.6+15.7+3.3+2+290.1+4.1+24.2+41.8-0.1+460.8+0.9+2.5+257.9+361.7+1303.2+901+0.2+255.3+105.4+1050+1256.6+91+115.9+147.7+464.8+110+110.3+66.7+175+286.2-0.1+383.7+49.8+1261.4+100+227.4</f>
        <v>9962.999999999998</v>
      </c>
      <c r="E21" s="1">
        <f>D21/D17*100</f>
        <v>8.708771445229491</v>
      </c>
      <c r="F21" s="1">
        <f t="shared" si="3"/>
        <v>94.14866473890116</v>
      </c>
      <c r="G21" s="1">
        <f t="shared" si="0"/>
        <v>51.47879464285714</v>
      </c>
      <c r="H21" s="1">
        <f t="shared" si="2"/>
        <v>619.2000000000007</v>
      </c>
      <c r="I21" s="1">
        <f t="shared" si="1"/>
        <v>9390.6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14.2+80.1+19.7+105+3.5+1.3+30+84.1+0.1+72.2+54.8+15.1+59.3+59.3+8.9+52.2+1.2+36.9+21.6+108.1</f>
        <v>827.6</v>
      </c>
      <c r="E22" s="1">
        <f>D22/D17*100</f>
        <v>0.7234145586742876</v>
      </c>
      <c r="F22" s="1">
        <f t="shared" si="3"/>
        <v>96.52437602052719</v>
      </c>
      <c r="G22" s="1">
        <f t="shared" si="0"/>
        <v>59.603889088944904</v>
      </c>
      <c r="H22" s="1">
        <f t="shared" si="2"/>
        <v>29.799999999999955</v>
      </c>
      <c r="I22" s="1">
        <f t="shared" si="1"/>
        <v>560.9</v>
      </c>
    </row>
    <row r="23" spans="1:9" ht="18.75" thickBot="1">
      <c r="A23" s="31" t="s">
        <v>35</v>
      </c>
      <c r="B23" s="53">
        <f>B17-B18-B19-B20-B21-B22</f>
        <v>9130.800000000014</v>
      </c>
      <c r="C23" s="53">
        <f>C17-C18-C19-C20-C21-C22</f>
        <v>12966.900000000016</v>
      </c>
      <c r="D23" s="53">
        <f>D17-D18-D19-D20-D21-D22</f>
        <v>7569.7000000000335</v>
      </c>
      <c r="E23" s="1">
        <f>D23/D17*100</f>
        <v>6.616760735617182</v>
      </c>
      <c r="F23" s="1">
        <f t="shared" si="3"/>
        <v>82.9029219783592</v>
      </c>
      <c r="G23" s="1">
        <f t="shared" si="0"/>
        <v>58.377098612621545</v>
      </c>
      <c r="H23" s="1">
        <f t="shared" si="2"/>
        <v>1561.0999999999804</v>
      </c>
      <c r="I23" s="1">
        <f t="shared" si="1"/>
        <v>5397.1999999999825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</f>
        <v>22513.59999999999</v>
      </c>
      <c r="E31" s="3">
        <f>D31/D134*100</f>
        <v>5.993886201996006</v>
      </c>
      <c r="F31" s="3">
        <f>D31/B31*100</f>
        <v>92.96110792252136</v>
      </c>
      <c r="G31" s="3">
        <f t="shared" si="0"/>
        <v>59.994990113468575</v>
      </c>
      <c r="H31" s="3">
        <f aca="true" t="shared" si="4" ref="H31:H41">B31-D31</f>
        <v>1704.700000000008</v>
      </c>
      <c r="I31" s="3">
        <f t="shared" si="1"/>
        <v>15012.200000000012</v>
      </c>
    </row>
    <row r="32" spans="1:9" ht="18">
      <c r="A32" s="31" t="s">
        <v>3</v>
      </c>
      <c r="B32" s="52">
        <f>18290.6+2.4+6.8</f>
        <v>18299.8</v>
      </c>
      <c r="C32" s="53">
        <f>28976.1-761.1</f>
        <v>28215</v>
      </c>
      <c r="D32" s="54">
        <f>1119.5+1121.1+1039.4+104.2+1079.5+1133.4+1048+1163.9+1081.6+1130.3+1238-0.1+13.4+4.1+3118.3+55.1+2433-70.8+488+299.2</f>
        <v>17599.1</v>
      </c>
      <c r="E32" s="1">
        <f>D32/D31*100</f>
        <v>78.17097221235166</v>
      </c>
      <c r="F32" s="1">
        <f t="shared" si="3"/>
        <v>96.17099640433229</v>
      </c>
      <c r="G32" s="1">
        <f t="shared" si="0"/>
        <v>62.37497784866205</v>
      </c>
      <c r="H32" s="1">
        <f t="shared" si="4"/>
        <v>700.7000000000007</v>
      </c>
      <c r="I32" s="1">
        <f t="shared" si="1"/>
        <v>10615.900000000001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902-2.4-6.8</f>
        <v>892.8000000000001</v>
      </c>
      <c r="C34" s="53">
        <f>1732.8+0.4</f>
        <v>1733.2</v>
      </c>
      <c r="D34" s="54">
        <f>1+2.5+0.8+6+1.4+0.1+11.2+0.5+6.3-0.2+32.4+6.9+2.4+3.4+18.4+48+143.7+198.6+32.7+71.3+22.6+9.9+48+1.6+5.4+15.8+0.4+0.8+1.6+4.3</f>
        <v>697.7999999999998</v>
      </c>
      <c r="E34" s="1">
        <f>D34/D31*100</f>
        <v>3.0994598820268644</v>
      </c>
      <c r="F34" s="1">
        <f t="shared" si="3"/>
        <v>78.15860215053762</v>
      </c>
      <c r="G34" s="1">
        <f t="shared" si="0"/>
        <v>40.26078929148395</v>
      </c>
      <c r="H34" s="1">
        <f t="shared" si="4"/>
        <v>195.00000000000023</v>
      </c>
      <c r="I34" s="1">
        <f t="shared" si="1"/>
        <v>1035.4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38.5+5.5+3+4.5+22.1+25.5+8.2+45.3+17.5+1+24+2.2+10</f>
        <v>207.29999999999998</v>
      </c>
      <c r="E35" s="21">
        <f>D35/D31*100</f>
        <v>0.9207767749271555</v>
      </c>
      <c r="F35" s="21">
        <f t="shared" si="3"/>
        <v>40.68694798822374</v>
      </c>
      <c r="G35" s="21">
        <f t="shared" si="0"/>
        <v>28.980847196980285</v>
      </c>
      <c r="H35" s="21">
        <f t="shared" si="4"/>
        <v>302.20000000000005</v>
      </c>
      <c r="I35" s="21">
        <f t="shared" si="1"/>
        <v>508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0.07995167365503521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4498.2</v>
      </c>
      <c r="C37" s="52">
        <f>C31-C32-C34-C35-C33-C36</f>
        <v>6837.100000000003</v>
      </c>
      <c r="D37" s="52">
        <f>D31-D32-D34-D35-D33-D36</f>
        <v>3991.3999999999924</v>
      </c>
      <c r="E37" s="1">
        <f>D37/D31*100</f>
        <v>17.728839457039275</v>
      </c>
      <c r="F37" s="1">
        <f t="shared" si="3"/>
        <v>88.7332710862121</v>
      </c>
      <c r="G37" s="1">
        <f t="shared" si="0"/>
        <v>58.37855231018986</v>
      </c>
      <c r="H37" s="1">
        <f>B37-D37</f>
        <v>506.80000000000746</v>
      </c>
      <c r="I37" s="1">
        <f t="shared" si="1"/>
        <v>2845.7000000000107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39.9+10-0.1+63.8+32.1+23.9+51.2+20.3+38.8+26.2+1.3</f>
        <v>307.40000000000003</v>
      </c>
      <c r="E41" s="3">
        <f>D41/D134*100</f>
        <v>0.08184033732915097</v>
      </c>
      <c r="F41" s="3">
        <f>D41/B41*100</f>
        <v>45.37269372693727</v>
      </c>
      <c r="G41" s="3">
        <f t="shared" si="0"/>
        <v>27.431733000178475</v>
      </c>
      <c r="H41" s="3">
        <f t="shared" si="4"/>
        <v>370.09999999999997</v>
      </c>
      <c r="I41" s="3">
        <f t="shared" si="1"/>
        <v>813.2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</f>
        <v>6105.1</v>
      </c>
      <c r="D43" s="57">
        <f>179.7+225.2+3.4+199.4+211.8+7.4+5.4+7.6+190.5+3.4+230.5+100.1+236.3+13.2+11.9+20.5+199.9+0.1+2+33.2+238.5+1.1+16.6+248.3+10.5+35.6+4.4+8.2+8.5+228.9+3.5+278.7-0.2+3.7+234.4+1.4+10+200.7-0.2</f>
        <v>3414.1</v>
      </c>
      <c r="E43" s="3">
        <f>D43/D134*100</f>
        <v>0.908949563030105</v>
      </c>
      <c r="F43" s="3">
        <f>D43/B43*100</f>
        <v>96.09333220749247</v>
      </c>
      <c r="G43" s="3">
        <f aca="true" t="shared" si="5" ref="G43:G73">D43/C43*100</f>
        <v>55.922097918134014</v>
      </c>
      <c r="H43" s="3">
        <f>B43-D43</f>
        <v>138.80000000000018</v>
      </c>
      <c r="I43" s="3">
        <f aca="true" t="shared" si="6" ref="I43:I74">C43-D43</f>
        <v>2691.0000000000005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179.7+201.3+187+211.8+190.5+230.5+236.3+199.9+0.1+218.5+248.3+8.2+228.5-0.1+273.7+231.2+200.7</f>
        <v>3046.0999999999995</v>
      </c>
      <c r="E44" s="1">
        <f>D44/D43*100</f>
        <v>89.22117102603906</v>
      </c>
      <c r="F44" s="1">
        <f aca="true" t="shared" si="7" ref="F44:F71">D44/B44*100</f>
        <v>98.42321238166014</v>
      </c>
      <c r="G44" s="1">
        <f t="shared" si="5"/>
        <v>56.8365861850207</v>
      </c>
      <c r="H44" s="1">
        <f aca="true" t="shared" si="8" ref="H44:H71">B44-D44</f>
        <v>48.80000000000064</v>
      </c>
      <c r="I44" s="1">
        <f t="shared" si="6"/>
        <v>2313.300000000001</v>
      </c>
    </row>
    <row r="45" spans="1:9" ht="18">
      <c r="A45" s="31" t="s">
        <v>2</v>
      </c>
      <c r="B45" s="52">
        <v>0.8</v>
      </c>
      <c r="C45" s="53">
        <v>1</v>
      </c>
      <c r="D45" s="54">
        <f>0.3+0.5</f>
        <v>0.8</v>
      </c>
      <c r="E45" s="1">
        <f>D45/D43*100</f>
        <v>0.02343223689991506</v>
      </c>
      <c r="F45" s="1">
        <f t="shared" si="7"/>
        <v>100</v>
      </c>
      <c r="G45" s="1">
        <f t="shared" si="5"/>
        <v>80</v>
      </c>
      <c r="H45" s="1">
        <f t="shared" si="8"/>
        <v>0</v>
      </c>
      <c r="I45" s="1">
        <f t="shared" si="6"/>
        <v>0.19999999999999996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3.2+3.4-0.1+3.7+3.6+3.5+3.2</f>
        <v>20.499999999999996</v>
      </c>
      <c r="E46" s="1">
        <f>D46/D43*100</f>
        <v>0.6004510705603233</v>
      </c>
      <c r="F46" s="1">
        <f t="shared" si="7"/>
        <v>93.60730593607305</v>
      </c>
      <c r="G46" s="1">
        <f t="shared" si="5"/>
        <v>58.404558404558394</v>
      </c>
      <c r="H46" s="1">
        <f t="shared" si="8"/>
        <v>1.4000000000000021</v>
      </c>
      <c r="I46" s="1">
        <f t="shared" si="6"/>
        <v>14.600000000000005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23.1+2.7+0.5+0.4+5.2+0.6+99.9+12.6+20.5-0.1+2+19.6+1.1+0.5+4.4+0.4+3.4</f>
        <v>196.8</v>
      </c>
      <c r="E47" s="1">
        <f>D47/D43*100</f>
        <v>5.764330277379105</v>
      </c>
      <c r="F47" s="1">
        <f t="shared" si="7"/>
        <v>92.74269557021678</v>
      </c>
      <c r="G47" s="1">
        <f t="shared" si="5"/>
        <v>51.639989504067174</v>
      </c>
      <c r="H47" s="1">
        <f t="shared" si="8"/>
        <v>15.399999999999977</v>
      </c>
      <c r="I47" s="1">
        <f t="shared" si="6"/>
        <v>184.3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328.4999999999998</v>
      </c>
      <c r="D48" s="53">
        <f>D43-D44-D47-D46-D45</f>
        <v>149.90000000000043</v>
      </c>
      <c r="E48" s="1">
        <f>D48/D43*100</f>
        <v>4.390615389121597</v>
      </c>
      <c r="F48" s="1">
        <f t="shared" si="7"/>
        <v>67.18960107575099</v>
      </c>
      <c r="G48" s="1">
        <f t="shared" si="5"/>
        <v>45.63165905631676</v>
      </c>
      <c r="H48" s="1">
        <f t="shared" si="8"/>
        <v>73.19999999999956</v>
      </c>
      <c r="I48" s="1">
        <f t="shared" si="6"/>
        <v>178.59999999999934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</f>
        <v>6900.9</v>
      </c>
      <c r="E49" s="3">
        <f>D49/D134*100</f>
        <v>1.8372543392151521</v>
      </c>
      <c r="F49" s="3">
        <f>D49/B49*100</f>
        <v>92.8651209107669</v>
      </c>
      <c r="G49" s="3">
        <f t="shared" si="5"/>
        <v>56.84337984547207</v>
      </c>
      <c r="H49" s="3">
        <f>B49-D49</f>
        <v>530.2000000000007</v>
      </c>
      <c r="I49" s="3">
        <f t="shared" si="6"/>
        <v>5239.299999999999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282.8+343.5+279.8+360.5+269.9+364.8-0.1+7.2+231.6+28.9+358.6+269.6+381.2-0.1+7.2+297.2+563.3+0.1+313.9+22.4+240.9+0.1</f>
        <v>4623.299999999999</v>
      </c>
      <c r="E50" s="1">
        <f>D50/D49*100</f>
        <v>66.99560926835629</v>
      </c>
      <c r="F50" s="1">
        <f t="shared" si="7"/>
        <v>99.23800120202625</v>
      </c>
      <c r="G50" s="1">
        <f t="shared" si="5"/>
        <v>61.7090001468213</v>
      </c>
      <c r="H50" s="1">
        <f t="shared" si="8"/>
        <v>35.50000000000091</v>
      </c>
      <c r="I50" s="1">
        <f t="shared" si="6"/>
        <v>2868.800000000001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2.4+4.2+4.2+8.7+3.1+5.2-0.1+2.3+6.7+7.1+0.1+3.9+3.5+21.5+2.5-0.1+4.3+17.5</f>
        <v>97.00000000000001</v>
      </c>
      <c r="E52" s="1">
        <f>D52/D49*100</f>
        <v>1.40561376052399</v>
      </c>
      <c r="F52" s="1">
        <f t="shared" si="7"/>
        <v>56.39534883720931</v>
      </c>
      <c r="G52" s="1">
        <f t="shared" si="5"/>
        <v>29.84615384615385</v>
      </c>
      <c r="H52" s="1">
        <f t="shared" si="8"/>
        <v>74.99999999999999</v>
      </c>
      <c r="I52" s="1">
        <f t="shared" si="6"/>
        <v>228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6+11+5+10.4+0.1+20.8+16+0.1+76.5+39.2+7.7+0.3+8.1+0.1+0.2+12-0.1+0.1+4.7+0.1+6.4+2.7</f>
        <v>227.39999999999992</v>
      </c>
      <c r="E53" s="1">
        <f>D53/D49*100</f>
        <v>3.2952223623005685</v>
      </c>
      <c r="F53" s="1">
        <f t="shared" si="7"/>
        <v>96.60152931180966</v>
      </c>
      <c r="G53" s="1">
        <f t="shared" si="5"/>
        <v>42.57629657367533</v>
      </c>
      <c r="H53" s="1">
        <f t="shared" si="8"/>
        <v>8.000000000000085</v>
      </c>
      <c r="I53" s="1">
        <f t="shared" si="6"/>
        <v>306.7000000000001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1953.2000000000003</v>
      </c>
      <c r="E54" s="1">
        <f>D54/D49*100</f>
        <v>28.30355460881914</v>
      </c>
      <c r="F54" s="1">
        <f t="shared" si="7"/>
        <v>82.59123007315321</v>
      </c>
      <c r="G54" s="1">
        <f t="shared" si="5"/>
        <v>51.68152832535129</v>
      </c>
      <c r="H54" s="1">
        <f t="shared" si="8"/>
        <v>411.6999999999998</v>
      </c>
      <c r="I54" s="1">
        <f>C54-D54</f>
        <v>1826.099999999998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128-60.9+102.5+11.8+75.2+16.7+4.5+87.9+0.1+68.6+30.5+35.2+2.4+30+93-9.8+0.1+1.7+68.5+10.2+1.8+24.5+103.7+27.9-0.2+10.2+8.1+67+7.8+116.4+1.9+0.1+112.6+7.7+3.6+49.7+2.7+83+1.2+238+33+52.1+52.4+257+25.7+26.3+35</f>
        <v>2045.4</v>
      </c>
      <c r="E56" s="3">
        <f>D56/D134*100</f>
        <v>0.5445550617210324</v>
      </c>
      <c r="F56" s="3">
        <f>D56/B56*100</f>
        <v>86.94949838462847</v>
      </c>
      <c r="G56" s="3">
        <f t="shared" si="5"/>
        <v>67.75539949648866</v>
      </c>
      <c r="H56" s="3">
        <f>B56-D56</f>
        <v>307</v>
      </c>
      <c r="I56" s="3">
        <f t="shared" si="6"/>
        <v>973.4000000000001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128-60.9+102.5+75.2+87.9+68.6+30+93+68.5+96.9-0.1+67+116.4+112.6+49.7+83+52.4+24.4+26.2+0.2</f>
        <v>1221.5000000000002</v>
      </c>
      <c r="E57" s="1">
        <f>D57/D56*100</f>
        <v>59.71937029431896</v>
      </c>
      <c r="F57" s="1">
        <f t="shared" si="7"/>
        <v>96.0298742138365</v>
      </c>
      <c r="G57" s="1">
        <f t="shared" si="5"/>
        <v>71.76850763807286</v>
      </c>
      <c r="H57" s="1">
        <f t="shared" si="8"/>
        <v>50.49999999999977</v>
      </c>
      <c r="I57" s="1">
        <f t="shared" si="6"/>
        <v>480.4999999999998</v>
      </c>
    </row>
    <row r="58" spans="1:9" ht="18">
      <c r="A58" s="31" t="s">
        <v>1</v>
      </c>
      <c r="B58" s="52">
        <v>126</v>
      </c>
      <c r="C58" s="53">
        <v>188.9</v>
      </c>
      <c r="D58" s="54">
        <f>33+49+35</f>
        <v>117</v>
      </c>
      <c r="E58" s="1">
        <f>D58/D56*100</f>
        <v>5.720152537400997</v>
      </c>
      <c r="F58" s="1">
        <f t="shared" si="7"/>
        <v>92.85714285714286</v>
      </c>
      <c r="G58" s="1">
        <f t="shared" si="5"/>
        <v>61.937533086289044</v>
      </c>
      <c r="H58" s="1">
        <f t="shared" si="8"/>
        <v>9</v>
      </c>
      <c r="I58" s="1">
        <f t="shared" si="6"/>
        <v>71.9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4.5+4.5+30.5+35.2+10+24.5+10.2+0.1+1.9+1.8+3</f>
        <v>126.2</v>
      </c>
      <c r="E59" s="1">
        <f>D59/D56*100</f>
        <v>6.1699423095727</v>
      </c>
      <c r="F59" s="1">
        <f t="shared" si="7"/>
        <v>94.53183520599251</v>
      </c>
      <c r="G59" s="1">
        <f t="shared" si="5"/>
        <v>43.83466481417159</v>
      </c>
      <c r="H59" s="1">
        <f t="shared" si="8"/>
        <v>7.299999999999997</v>
      </c>
      <c r="I59" s="1">
        <f t="shared" si="6"/>
        <v>161.7</v>
      </c>
    </row>
    <row r="60" spans="1:9" ht="18">
      <c r="A60" s="31" t="s">
        <v>15</v>
      </c>
      <c r="B60" s="52">
        <v>728.7</v>
      </c>
      <c r="C60" s="53">
        <v>728.7</v>
      </c>
      <c r="D60" s="54">
        <f>238+257</f>
        <v>495</v>
      </c>
      <c r="E60" s="1">
        <f>D60/D56*100</f>
        <v>24.20064535054268</v>
      </c>
      <c r="F60" s="1">
        <f t="shared" si="7"/>
        <v>67.92918896665294</v>
      </c>
      <c r="G60" s="1">
        <f t="shared" si="5"/>
        <v>67.92918896665294</v>
      </c>
      <c r="H60" s="1">
        <f t="shared" si="8"/>
        <v>233.70000000000005</v>
      </c>
      <c r="I60" s="1">
        <f t="shared" si="6"/>
        <v>233.70000000000005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85.69999999999982</v>
      </c>
      <c r="E61" s="1">
        <f>D61/D56*100</f>
        <v>4.1898895081646526</v>
      </c>
      <c r="F61" s="1">
        <f t="shared" si="7"/>
        <v>92.95010845986961</v>
      </c>
      <c r="G61" s="1">
        <f t="shared" si="5"/>
        <v>76.99910152740323</v>
      </c>
      <c r="H61" s="1">
        <f t="shared" si="8"/>
        <v>6.500000000000227</v>
      </c>
      <c r="I61" s="1">
        <f t="shared" si="6"/>
        <v>25.60000000000022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0.00037272762609242465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27699+60</f>
        <v>27759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</f>
        <v>26061.500000000007</v>
      </c>
      <c r="E87" s="3">
        <f>D87/D134*100</f>
        <v>6.938457876719806</v>
      </c>
      <c r="F87" s="3">
        <f aca="true" t="shared" si="11" ref="F87:F92">D87/B87*100</f>
        <v>93.88486616953064</v>
      </c>
      <c r="G87" s="3">
        <f t="shared" si="9"/>
        <v>57.96210217289774</v>
      </c>
      <c r="H87" s="3">
        <f aca="true" t="shared" si="12" ref="H87:H92">B87-D87</f>
        <v>1697.4999999999927</v>
      </c>
      <c r="I87" s="3">
        <f t="shared" si="10"/>
        <v>18901.499999999993</v>
      </c>
    </row>
    <row r="88" spans="1:9" ht="18">
      <c r="A88" s="31" t="s">
        <v>3</v>
      </c>
      <c r="B88" s="52">
        <f>22655.6+60+9.8</f>
        <v>22725.399999999998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</f>
        <v>22189.800000000003</v>
      </c>
      <c r="E88" s="1">
        <f>D88/D87*100</f>
        <v>85.14398634000344</v>
      </c>
      <c r="F88" s="1">
        <f t="shared" si="11"/>
        <v>97.64316579686168</v>
      </c>
      <c r="G88" s="1">
        <f t="shared" si="9"/>
        <v>58.37531535844976</v>
      </c>
      <c r="H88" s="1">
        <f t="shared" si="12"/>
        <v>535.5999999999949</v>
      </c>
      <c r="I88" s="1">
        <f t="shared" si="10"/>
        <v>15822.5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125+55.5+51.3+1.7-0.1+10.4+5.3+280.6+162.7+2.2+25.3+117.8+56.8+64.4+1.4+31+7.8+37.2+1.9+36.4+8.8+1+3.9</f>
        <v>1088.3000000000002</v>
      </c>
      <c r="E89" s="1">
        <f>D89/D87*100</f>
        <v>4.17589164092627</v>
      </c>
      <c r="F89" s="1">
        <f t="shared" si="11"/>
        <v>83.40102689861293</v>
      </c>
      <c r="G89" s="1">
        <f t="shared" si="9"/>
        <v>56.7532332081769</v>
      </c>
      <c r="H89" s="1">
        <f t="shared" si="12"/>
        <v>216.5999999999999</v>
      </c>
      <c r="I89" s="1">
        <f t="shared" si="10"/>
        <v>829.2999999999997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3728.700000000002</v>
      </c>
      <c r="C91" s="53">
        <f>C87-C88-C89-C90</f>
        <v>5033.099999999997</v>
      </c>
      <c r="D91" s="53">
        <f>D87-D88-D89-D90</f>
        <v>2783.400000000004</v>
      </c>
      <c r="E91" s="1">
        <f>D91/D87*100</f>
        <v>10.68012201907029</v>
      </c>
      <c r="F91" s="1">
        <f t="shared" si="11"/>
        <v>74.64800064365603</v>
      </c>
      <c r="G91" s="1">
        <f>D91/C91*100</f>
        <v>55.30190141264839</v>
      </c>
      <c r="H91" s="1">
        <f t="shared" si="12"/>
        <v>945.2999999999979</v>
      </c>
      <c r="I91" s="1">
        <f>C91-D91</f>
        <v>2249.6999999999925</v>
      </c>
    </row>
    <row r="92" spans="1:9" ht="19.5" thickBot="1">
      <c r="A92" s="15" t="s">
        <v>12</v>
      </c>
      <c r="B92" s="64">
        <v>27688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</f>
        <v>19752.700000000004</v>
      </c>
      <c r="E92" s="3">
        <f>D92/D134*100</f>
        <v>5.258840699939885</v>
      </c>
      <c r="F92" s="3">
        <f t="shared" si="11"/>
        <v>71.3402918231725</v>
      </c>
      <c r="G92" s="3">
        <f>D92/C92*100</f>
        <v>45.63995804008375</v>
      </c>
      <c r="H92" s="3">
        <f t="shared" si="12"/>
        <v>7935.299999999996</v>
      </c>
      <c r="I92" s="3">
        <f>C92-D92</f>
        <v>23526.699999999997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111.6+19.4+112.6-0.1+0.9+99.9+111.6+6.9+7.2+47.9+73.3+25.9+28.7+425.6+10.7+10.8+95.5+241.7+128.5+184.1+105.5+17.7+1.5+12.7+140+2.5+123.7+119.6+27+29.2+112.9+89.4+83.4+25.6+9.6+151.6+27.2+186.9+4.9+4+23.9+115.6+3.9+14.3+5.6+19.1+99.9+28.6+8.8+4.8</f>
        <v>3342.1000000000004</v>
      </c>
      <c r="E98" s="27">
        <f>D98/D134*100</f>
        <v>0.889780713688209</v>
      </c>
      <c r="F98" s="27">
        <f>D98/B98*100</f>
        <v>86.05453562324588</v>
      </c>
      <c r="G98" s="27">
        <f aca="true" t="shared" si="13" ref="G98:G111">D98/C98*100</f>
        <v>54.22142185015737</v>
      </c>
      <c r="H98" s="27">
        <f>B98-D98</f>
        <v>541.5999999999995</v>
      </c>
      <c r="I98" s="27">
        <f aca="true" t="shared" si="14" ref="I98:I132">C98-D98</f>
        <v>2821.7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0.4548038658328595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111.4+112.6+0.9+99.8+111.4+47.6+73.3-0.9+24.7+28.7+415.6+4.4+7.7+94.7+205.4+127.9+182.3+101.7+1.5+137.1+2.5+115.1+119.6+27+29+84.6-0.1+88.5+83.4+12.5+9.5+150.1+22.5+186.2+4.9+4+114.4+3.8+14.2+19.1+99.9+6+8.7+4.7</f>
        <v>3097.9</v>
      </c>
      <c r="E100" s="1">
        <f>D100/D98*100</f>
        <v>92.69321683971155</v>
      </c>
      <c r="F100" s="1">
        <f aca="true" t="shared" si="15" ref="F100:F132">D100/B100*100</f>
        <v>86.2444320712695</v>
      </c>
      <c r="G100" s="1">
        <f t="shared" si="13"/>
        <v>55.19840350658375</v>
      </c>
      <c r="H100" s="1">
        <f>B100-D100</f>
        <v>494.0999999999999</v>
      </c>
      <c r="I100" s="1">
        <f t="shared" si="14"/>
        <v>2514.400000000001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229.00000000000045</v>
      </c>
      <c r="E101" s="100">
        <f>D101/D98*100</f>
        <v>6.851979294455594</v>
      </c>
      <c r="F101" s="100">
        <f t="shared" si="15"/>
        <v>82.82097649186272</v>
      </c>
      <c r="G101" s="100">
        <f t="shared" si="13"/>
        <v>42.69998135372008</v>
      </c>
      <c r="H101" s="100">
        <f>B101-D101</f>
        <v>47.499999999999545</v>
      </c>
      <c r="I101" s="100">
        <f t="shared" si="14"/>
        <v>307.2999999999988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7074.400000000001</v>
      </c>
      <c r="E102" s="98">
        <f>D102/D134*100</f>
        <v>1.8834459414487494</v>
      </c>
      <c r="F102" s="98">
        <f>D102/B102*100</f>
        <v>71.43044659174672</v>
      </c>
      <c r="G102" s="98">
        <f t="shared" si="13"/>
        <v>41.96663740122915</v>
      </c>
      <c r="H102" s="98">
        <f>B102-D102</f>
        <v>2829.4999999999973</v>
      </c>
      <c r="I102" s="98">
        <f t="shared" si="14"/>
        <v>9782.8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1.4+20.1+85.2+143.2+49+97.4+39.5+2.1+10</f>
        <v>447.9</v>
      </c>
      <c r="E103" s="6">
        <f>D103/D102*100</f>
        <v>6.331278977722492</v>
      </c>
      <c r="F103" s="6">
        <f t="shared" si="15"/>
        <v>40.7774945375091</v>
      </c>
      <c r="G103" s="6">
        <f t="shared" si="13"/>
        <v>23.953152575004008</v>
      </c>
      <c r="H103" s="6">
        <f aca="true" t="shared" si="16" ref="H103:H132">B103-D103</f>
        <v>650.5000000000001</v>
      </c>
      <c r="I103" s="6">
        <f t="shared" si="14"/>
        <v>1422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1.4+85.2+143.2+49+2.1+10</f>
        <v>290.90000000000003</v>
      </c>
      <c r="E104" s="1"/>
      <c r="F104" s="1">
        <f t="shared" si="15"/>
        <v>40.09648518263268</v>
      </c>
      <c r="G104" s="1">
        <f t="shared" si="13"/>
        <v>23.397410118233736</v>
      </c>
      <c r="H104" s="1">
        <f t="shared" si="16"/>
        <v>434.59999999999997</v>
      </c>
      <c r="I104" s="1">
        <f t="shared" si="14"/>
        <v>952.3999999999999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5.5+5.5+5.5-0.1+5.5+5.5+5.5</f>
        <v>32.9</v>
      </c>
      <c r="E108" s="6">
        <f>D108/D102*100</f>
        <v>0.4650571073165215</v>
      </c>
      <c r="F108" s="6">
        <f t="shared" si="15"/>
        <v>75.28604118993134</v>
      </c>
      <c r="G108" s="6">
        <f t="shared" si="13"/>
        <v>43.57615894039735</v>
      </c>
      <c r="H108" s="6">
        <f t="shared" si="16"/>
        <v>10.800000000000004</v>
      </c>
      <c r="I108" s="6">
        <f t="shared" si="14"/>
        <v>42.6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149.7+2.5+4.1+81.3+2.1+67.3+8+8.2+93.7+3.3+1.1+74.6</f>
        <v>495.9</v>
      </c>
      <c r="E109" s="6">
        <f>D109/D102*100</f>
        <v>7.009781748275472</v>
      </c>
      <c r="F109" s="6">
        <f t="shared" si="15"/>
        <v>79.61149462192968</v>
      </c>
      <c r="G109" s="6">
        <f t="shared" si="13"/>
        <v>47.22857142857143</v>
      </c>
      <c r="H109" s="6">
        <f t="shared" si="16"/>
        <v>127</v>
      </c>
      <c r="I109" s="6">
        <f t="shared" si="14"/>
        <v>554.1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0.32370236345131737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1.0587470315503789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13.5+13.4+14.3+0.8+6.9+0.4+13.5-0.1+0.8+0.5+2+13.5-0.1+0.1+13.9+0.3+2.4+13.5</f>
        <v>109.60000000000001</v>
      </c>
      <c r="E113" s="6">
        <f>D113/D102*100</f>
        <v>1.5492479927626372</v>
      </c>
      <c r="F113" s="6">
        <f t="shared" si="15"/>
        <v>96.39401934916447</v>
      </c>
      <c r="G113" s="6">
        <f t="shared" si="17"/>
        <v>71.4471968709257</v>
      </c>
      <c r="H113" s="6">
        <f t="shared" si="16"/>
        <v>4.099999999999994</v>
      </c>
      <c r="I113" s="6">
        <f t="shared" si="14"/>
        <v>43.8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13.5+13.4+13.5+13.5+13.4+13.5+13.5</f>
        <v>94.3</v>
      </c>
      <c r="E114" s="1"/>
      <c r="F114" s="1">
        <f t="shared" si="15"/>
        <v>100</v>
      </c>
      <c r="G114" s="1">
        <f t="shared" si="17"/>
        <v>77.8052805280528</v>
      </c>
      <c r="H114" s="1">
        <f t="shared" si="16"/>
        <v>0</v>
      </c>
      <c r="I114" s="1">
        <f t="shared" si="14"/>
        <v>26.900000000000006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0.28129594029175614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196.6+25+11.8+12.7+6.1+3.1+261.8+113.5+10.8</f>
        <v>641.4</v>
      </c>
      <c r="E117" s="21">
        <f>D117/D102*100</f>
        <v>9.06649327151419</v>
      </c>
      <c r="F117" s="6">
        <f t="shared" si="15"/>
        <v>39.485348436345724</v>
      </c>
      <c r="G117" s="6">
        <f t="shared" si="17"/>
        <v>37.72719251808717</v>
      </c>
      <c r="H117" s="6">
        <f t="shared" si="16"/>
        <v>983.0000000000001</v>
      </c>
      <c r="I117" s="6">
        <f t="shared" si="14"/>
        <v>1058.6999999999998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0.0621960873006898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16.8+4.6+2.6+2.5+4.9+4.9+7.6</f>
        <v>43.9</v>
      </c>
      <c r="E120" s="21">
        <f>D120/D102*100</f>
        <v>0.620547325568246</v>
      </c>
      <c r="F120" s="6">
        <f t="shared" si="15"/>
        <v>87.8</v>
      </c>
      <c r="G120" s="6">
        <f t="shared" si="17"/>
        <v>87.8</v>
      </c>
      <c r="H120" s="6">
        <f t="shared" si="16"/>
        <v>6.100000000000001</v>
      </c>
      <c r="I120" s="6">
        <f t="shared" si="14"/>
        <v>6.100000000000001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0.3957932828225714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1.1576953522560214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0.5+1.5+0.1+14.8</f>
        <v>16.900000000000002</v>
      </c>
      <c r="E123" s="21">
        <f>D123/D102*100</f>
        <v>0.23888951713219495</v>
      </c>
      <c r="F123" s="6">
        <f t="shared" si="15"/>
        <v>46.55647382920111</v>
      </c>
      <c r="G123" s="6">
        <f t="shared" si="17"/>
        <v>25.000000000000007</v>
      </c>
      <c r="H123" s="6">
        <f t="shared" si="16"/>
        <v>19.399999999999995</v>
      </c>
      <c r="I123" s="6">
        <f t="shared" si="14"/>
        <v>50.69999999999999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21.4+1.2+34.6+22.6+3.4+31.2+5.1+22.6+3+44.8+0.2+32.7+27.3+30.6+3.7+29.7+4.3+33.6+0.1+0.1+6.3+25.5+0.4+38.4+0.1+0.3+0.6+29.7+0.1+36.6</f>
        <v>490.20000000000016</v>
      </c>
      <c r="E126" s="21">
        <f>D126/D102*100</f>
        <v>6.929209544272307</v>
      </c>
      <c r="F126" s="6">
        <f t="shared" si="15"/>
        <v>96.07996863974915</v>
      </c>
      <c r="G126" s="6">
        <f t="shared" si="17"/>
        <v>56.46164478230824</v>
      </c>
      <c r="H126" s="6">
        <f t="shared" si="16"/>
        <v>19.99999999999983</v>
      </c>
      <c r="I126" s="6">
        <f t="shared" si="14"/>
        <v>377.9999999999999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21.4+1.2+34.6+22.6+31.2+22.6+44.8+0.2+32.7+30.6+29.7+33.6+24.3+38.4+29.7+36.6</f>
        <v>434.20000000000005</v>
      </c>
      <c r="E127" s="1">
        <f>D127/D126*100</f>
        <v>88.57609139126885</v>
      </c>
      <c r="F127" s="1">
        <f>D127/B127*100</f>
        <v>99.58715596330276</v>
      </c>
      <c r="G127" s="1">
        <f t="shared" si="17"/>
        <v>58.118056485075634</v>
      </c>
      <c r="H127" s="1">
        <f t="shared" si="16"/>
        <v>1.7999999999999545</v>
      </c>
      <c r="I127" s="1">
        <f t="shared" si="14"/>
        <v>312.9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3.4+3+2.7+1.6-0.1+0.1+0.1</f>
        <v>10.8</v>
      </c>
      <c r="E128" s="1">
        <f>D128/D126*100</f>
        <v>2.203182374541003</v>
      </c>
      <c r="F128" s="1">
        <f>D128/B128*100</f>
        <v>68.78980891719746</v>
      </c>
      <c r="G128" s="1">
        <f>D128/C128*100</f>
        <v>39.41605839416059</v>
      </c>
      <c r="H128" s="1">
        <f t="shared" si="16"/>
        <v>4.899999999999999</v>
      </c>
      <c r="I128" s="1">
        <f t="shared" si="14"/>
        <v>16.599999999999998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59.199366730747485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90+165.6+35+30+20+35.1</f>
        <v>375.70000000000005</v>
      </c>
      <c r="E130" s="21">
        <f>D130/D102*100</f>
        <v>5.310697727015719</v>
      </c>
      <c r="F130" s="119">
        <f>D130/B130*100</f>
        <v>78.9617486338798</v>
      </c>
      <c r="G130" s="6">
        <f t="shared" si="17"/>
        <v>78.9617486338798</v>
      </c>
      <c r="H130" s="6">
        <f t="shared" si="16"/>
        <v>100.09999999999997</v>
      </c>
      <c r="I130" s="6">
        <f t="shared" si="14"/>
        <v>100.09999999999997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10725.300000000001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405660.9</v>
      </c>
      <c r="C134" s="57">
        <f>C6+C17+C31+C41+C49+C56+C66+C69+C74+C76+C84+C87+C92+C98+C102+C96+C81+C94+C43</f>
        <v>624159.8</v>
      </c>
      <c r="D134" s="57">
        <f>D6+D17+D31+D41+D49+D56+D66+D69+D74+D76+D84+D87+D92+D98+D102+D96+D81+D94+D43</f>
        <v>375609.4000000001</v>
      </c>
      <c r="E134" s="40">
        <v>100</v>
      </c>
      <c r="F134" s="3">
        <f>D134/B134*100</f>
        <v>92.5919653582586</v>
      </c>
      <c r="G134" s="3">
        <f aca="true" t="shared" si="18" ref="G134:G140">D134/C134*100</f>
        <v>60.17840303076232</v>
      </c>
      <c r="H134" s="3">
        <f aca="true" t="shared" si="19" ref="H134:H140">B134-D134</f>
        <v>30051.49999999994</v>
      </c>
      <c r="I134" s="3">
        <f aca="true" t="shared" si="20" ref="I134:I140">C134-D134</f>
        <v>248550.39999999997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288462.7</v>
      </c>
      <c r="C135" s="70">
        <f>C7+C18+C32+C50+C57+C88+C110+C114+C44+C127</f>
        <v>430257.9</v>
      </c>
      <c r="D135" s="70">
        <f>D7+D18+D32+D50+D57+D88+D110+D114+D44+D127</f>
        <v>279920.29999999993</v>
      </c>
      <c r="E135" s="6">
        <f>D135/D134*100</f>
        <v>74.52430636719951</v>
      </c>
      <c r="F135" s="6">
        <f aca="true" t="shared" si="21" ref="F135:F146">D135/B135*100</f>
        <v>97.0386465910497</v>
      </c>
      <c r="G135" s="6">
        <f t="shared" si="18"/>
        <v>65.0587240815334</v>
      </c>
      <c r="H135" s="6">
        <f t="shared" si="19"/>
        <v>8542.400000000081</v>
      </c>
      <c r="I135" s="20">
        <f t="shared" si="20"/>
        <v>150337.6000000001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35363.19999999999</v>
      </c>
      <c r="C136" s="71">
        <f>C10+C21+C34+C53+C59+C89+C47+C128+C104+C107</f>
        <v>64923.7</v>
      </c>
      <c r="D136" s="71">
        <f>D10+D21+D34+D53+D59+D89+D47+D128+D104+D107</f>
        <v>33364.40000000001</v>
      </c>
      <c r="E136" s="6">
        <f>D136/D134*100</f>
        <v>8.882738291427211</v>
      </c>
      <c r="F136" s="6">
        <f t="shared" si="21"/>
        <v>94.34779657949512</v>
      </c>
      <c r="G136" s="6">
        <f t="shared" si="18"/>
        <v>51.39017030760725</v>
      </c>
      <c r="H136" s="6">
        <f t="shared" si="19"/>
        <v>1998.799999999981</v>
      </c>
      <c r="I136" s="20">
        <f t="shared" si="20"/>
        <v>31559.29999999999</v>
      </c>
      <c r="K136" s="49"/>
      <c r="L136" s="106"/>
    </row>
    <row r="137" spans="1:12" ht="18.75">
      <c r="A137" s="25" t="s">
        <v>1</v>
      </c>
      <c r="B137" s="70">
        <f>B20+B9+B52+B46+B58+B33+B99</f>
        <v>12090.2</v>
      </c>
      <c r="C137" s="70">
        <f>C20+C9+C52+C46+C58+C33+C99</f>
        <v>20504.5</v>
      </c>
      <c r="D137" s="70">
        <f>D20+D9+D52+D46+D58+D33+D99</f>
        <v>11271.700000000003</v>
      </c>
      <c r="E137" s="6">
        <f>D137/D134*100</f>
        <v>3.000909987875703</v>
      </c>
      <c r="F137" s="6">
        <f t="shared" si="21"/>
        <v>93.23005409339797</v>
      </c>
      <c r="G137" s="6">
        <f t="shared" si="18"/>
        <v>54.971835450754725</v>
      </c>
      <c r="H137" s="6">
        <f t="shared" si="19"/>
        <v>818.4999999999982</v>
      </c>
      <c r="I137" s="20">
        <f t="shared" si="20"/>
        <v>9232.799999999997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5429</v>
      </c>
      <c r="C138" s="70">
        <f>C11+C22+C100+C60+C36+C90</f>
        <v>8036.500000000001</v>
      </c>
      <c r="D138" s="70">
        <f>D11+D22+D100+D60+D36+D90</f>
        <v>4619.9</v>
      </c>
      <c r="E138" s="6">
        <f>D138/D134*100</f>
        <v>1.2299745427031374</v>
      </c>
      <c r="F138" s="6">
        <f t="shared" si="21"/>
        <v>85.09670289187696</v>
      </c>
      <c r="G138" s="6">
        <f t="shared" si="18"/>
        <v>57.486467989796544</v>
      </c>
      <c r="H138" s="6">
        <f t="shared" si="19"/>
        <v>809.1000000000004</v>
      </c>
      <c r="I138" s="20">
        <f t="shared" si="20"/>
        <v>3416.6000000000013</v>
      </c>
      <c r="K138" s="49"/>
      <c r="L138" s="106"/>
    </row>
    <row r="139" spans="1:12" ht="18.75">
      <c r="A139" s="25" t="s">
        <v>2</v>
      </c>
      <c r="B139" s="70">
        <f>B8+B19+B45+B51</f>
        <v>4628.7</v>
      </c>
      <c r="C139" s="70">
        <f>C8+C19+C45+C51</f>
        <v>7873.900000000001</v>
      </c>
      <c r="D139" s="70">
        <f>D8+D19+D45+D51</f>
        <v>2422.9999999999995</v>
      </c>
      <c r="E139" s="6">
        <f>D139/D134*100</f>
        <v>0.645085027158532</v>
      </c>
      <c r="F139" s="6">
        <f t="shared" si="21"/>
        <v>52.34731134011709</v>
      </c>
      <c r="G139" s="6">
        <f t="shared" si="18"/>
        <v>30.772552356519633</v>
      </c>
      <c r="H139" s="6">
        <f t="shared" si="19"/>
        <v>2205.7000000000003</v>
      </c>
      <c r="I139" s="20">
        <f t="shared" si="20"/>
        <v>5450.9000000000015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59687.100000000035</v>
      </c>
      <c r="C140" s="70">
        <f>C134-C135-C136-C137-C138-C139</f>
        <v>92563.30000000003</v>
      </c>
      <c r="D140" s="70">
        <f>D134-D135-D136-D137-D138-D139</f>
        <v>44010.10000000014</v>
      </c>
      <c r="E140" s="6">
        <f>D140/D134*100</f>
        <v>11.716985783635907</v>
      </c>
      <c r="F140" s="6">
        <f t="shared" si="21"/>
        <v>73.73469309113713</v>
      </c>
      <c r="G140" s="46">
        <f t="shared" si="18"/>
        <v>47.54594963662718</v>
      </c>
      <c r="H140" s="6">
        <f t="shared" si="19"/>
        <v>15676.999999999898</v>
      </c>
      <c r="I140" s="6">
        <f t="shared" si="20"/>
        <v>48553.199999999895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41380.7+70.1-12-9.1</f>
        <v>41429.7</v>
      </c>
      <c r="C142" s="77">
        <v>77971.6</v>
      </c>
      <c r="D142" s="77">
        <f>1285.7+343.1+251.2+535+4+1250.9+3+47.1-1+182.9+10.6+2492.6+31+22.3+70.1+288.5+61.4+28+67+8.2+59.1+10.4+80.6</f>
        <v>7131.700000000001</v>
      </c>
      <c r="E142" s="16"/>
      <c r="F142" s="6">
        <f t="shared" si="21"/>
        <v>17.21397934332134</v>
      </c>
      <c r="G142" s="6">
        <f aca="true" t="shared" si="22" ref="G142:G151">D142/C142*100</f>
        <v>9.146535405198817</v>
      </c>
      <c r="H142" s="6">
        <f>B142-D142</f>
        <v>34298</v>
      </c>
      <c r="I142" s="6">
        <f aca="true" t="shared" si="23" ref="I142:I151">C142-D142</f>
        <v>70839.90000000001</v>
      </c>
      <c r="J142" s="109"/>
      <c r="K142" s="49"/>
      <c r="L142" s="49"/>
    </row>
    <row r="143" spans="1:12" ht="18.75">
      <c r="A143" s="25" t="s">
        <v>22</v>
      </c>
      <c r="B143" s="92">
        <f>17477.2+12</f>
        <v>17489.2</v>
      </c>
      <c r="C143" s="70">
        <f>23644.2-130</f>
        <v>23514.2</v>
      </c>
      <c r="D143" s="70">
        <f>2921.3+155.4+1707.9+56.8+14.6+990.8-990.8+14.7+990.8+400.1+597.2+8.8-9.6</f>
        <v>6858.000000000001</v>
      </c>
      <c r="E143" s="6"/>
      <c r="F143" s="6">
        <f t="shared" si="21"/>
        <v>39.21277131029436</v>
      </c>
      <c r="G143" s="6">
        <f t="shared" si="22"/>
        <v>29.16535540226757</v>
      </c>
      <c r="H143" s="6">
        <f aca="true" t="shared" si="24" ref="H143:H150">B143-D143</f>
        <v>10631.2</v>
      </c>
      <c r="I143" s="6">
        <f t="shared" si="23"/>
        <v>16656.2</v>
      </c>
      <c r="K143" s="49"/>
      <c r="L143" s="49"/>
    </row>
    <row r="144" spans="1:12" ht="18.75">
      <c r="A144" s="25" t="s">
        <v>63</v>
      </c>
      <c r="B144" s="92">
        <f>50429.4-70.1+9.1</f>
        <v>50368.4</v>
      </c>
      <c r="C144" s="70">
        <f>109130.7-6200+130</f>
        <v>103060.7</v>
      </c>
      <c r="D144" s="70">
        <f>12373.9+5.2+226.7+32.3+504.2+352+56.1+74.8+164.6+110.4+53.4+5</f>
        <v>13958.6</v>
      </c>
      <c r="E144" s="6"/>
      <c r="F144" s="6">
        <f t="shared" si="21"/>
        <v>27.713010538353412</v>
      </c>
      <c r="G144" s="6">
        <f t="shared" si="22"/>
        <v>13.544057045993284</v>
      </c>
      <c r="H144" s="6">
        <f t="shared" si="24"/>
        <v>36409.8</v>
      </c>
      <c r="I144" s="6">
        <f t="shared" si="23"/>
        <v>89102.09999999999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1079.6+99+23+18.9+98+142.5+46.8+99.4+162.7+67+248.3+33.5+121.9+230+22.3+285.4+115.2+35.8+49.4+183.7+191.3</f>
        <v>3353.7000000000007</v>
      </c>
      <c r="E146" s="21"/>
      <c r="F146" s="6">
        <f t="shared" si="21"/>
        <v>26.382366129374844</v>
      </c>
      <c r="G146" s="6">
        <f t="shared" si="22"/>
        <v>17.227261986705983</v>
      </c>
      <c r="H146" s="6">
        <f t="shared" si="24"/>
        <v>9358.199999999999</v>
      </c>
      <c r="I146" s="6">
        <f t="shared" si="23"/>
        <v>16113.7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95.1+9.9+65+49.9+275.1+44.8+19.5+19.1+33.5+61.7+72.9+34.3+99.3+27.3+72.8+14.7</f>
        <v>994.8999999999999</v>
      </c>
      <c r="E150" s="26"/>
      <c r="F150" s="6">
        <f>D150/B150*100</f>
        <v>14.722246885080942</v>
      </c>
      <c r="G150" s="6">
        <f t="shared" si="22"/>
        <v>11.22114072386452</v>
      </c>
      <c r="H150" s="6">
        <f t="shared" si="24"/>
        <v>5762.900000000001</v>
      </c>
      <c r="I150" s="6">
        <f t="shared" si="23"/>
        <v>7871.4</v>
      </c>
    </row>
    <row r="151" spans="1:9" ht="19.5" thickBot="1">
      <c r="A151" s="15" t="s">
        <v>20</v>
      </c>
      <c r="B151" s="94">
        <f>B134+B142+B146+B147+B143+B150+B149+B144+B148+B145</f>
        <v>543020.3</v>
      </c>
      <c r="C151" s="94">
        <f>C134+C142+C146+C147+C143+C150+C149+C144+C148+C145</f>
        <v>866336.8999999999</v>
      </c>
      <c r="D151" s="94">
        <f>D134+D142+D146+D147+D143+D150+D149+D144+D148+D145</f>
        <v>415664.1000000001</v>
      </c>
      <c r="E151" s="27"/>
      <c r="F151" s="3">
        <f>D151/B151*100</f>
        <v>76.54669632056114</v>
      </c>
      <c r="G151" s="3">
        <f t="shared" si="22"/>
        <v>47.979498506874194</v>
      </c>
      <c r="H151" s="3">
        <f>B151-D151</f>
        <v>127356.19999999995</v>
      </c>
      <c r="I151" s="3">
        <f t="shared" si="23"/>
        <v>450672.7999999998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375609.4000000001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375609.4000000001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2014-08-01T05:41:10Z</dcterms:modified>
  <cp:category/>
  <cp:version/>
  <cp:contentType/>
  <cp:contentStatus/>
</cp:coreProperties>
</file>